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90" windowWidth="15450" windowHeight="73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2" i="1"/>
  <c r="B60"/>
  <c r="B59"/>
  <c r="B58"/>
  <c r="B56"/>
  <c r="B8"/>
  <c r="B53"/>
  <c r="B52"/>
  <c r="B51"/>
  <c r="B26"/>
  <c r="B25"/>
  <c r="B33"/>
  <c r="B48"/>
  <c r="B30" s="1"/>
  <c r="B31" l="1"/>
  <c r="B32" s="1"/>
  <c r="B17" s="1"/>
  <c r="B18"/>
  <c r="B34" l="1"/>
  <c r="B19"/>
  <c r="B21" s="1"/>
  <c r="B7" s="1"/>
  <c r="B9" s="1"/>
  <c r="B13" s="1"/>
  <c r="B10" l="1"/>
</calcChain>
</file>

<file path=xl/sharedStrings.xml><?xml version="1.0" encoding="utf-8"?>
<sst xmlns="http://schemas.openxmlformats.org/spreadsheetml/2006/main" count="57" uniqueCount="54">
  <si>
    <t>Summary of Damages:</t>
  </si>
  <si>
    <t>PLE Compensation</t>
  </si>
  <si>
    <t>($60,000 per Acres at 7.543 Acres = $452,580.00)</t>
  </si>
  <si>
    <t>Total</t>
  </si>
  <si>
    <t>TLE - Unoccupied/Occupied (Easement Compensation)</t>
  </si>
  <si>
    <t>Total Compensation</t>
  </si>
  <si>
    <t>Landscape Analysis</t>
  </si>
  <si>
    <t>Contributory Value of Landscaping</t>
  </si>
  <si>
    <t>Contributory Value of mature trees</t>
  </si>
  <si>
    <t>Depreciation</t>
  </si>
  <si>
    <t>Depreciation value of landscaping *</t>
  </si>
  <si>
    <t xml:space="preserve">     * this is the overall landscaping contribution value</t>
  </si>
  <si>
    <t>Labyrinth (700 s.f.)</t>
  </si>
  <si>
    <t>West Wildflower Area (2,000 s.f.)</t>
  </si>
  <si>
    <t>Bench Pad Area</t>
  </si>
  <si>
    <t>Rain Garden</t>
  </si>
  <si>
    <t>Smaller Trees</t>
  </si>
  <si>
    <t xml:space="preserve">Total </t>
  </si>
  <si>
    <t>Large Trees</t>
  </si>
  <si>
    <t>Butterfly Garden</t>
  </si>
  <si>
    <t>Sub Total</t>
  </si>
  <si>
    <t>$6.00/s.f.</t>
  </si>
  <si>
    <t>$2.00/s.f.</t>
  </si>
  <si>
    <t>3" Red Oak</t>
  </si>
  <si>
    <t>4" Swamp White Oak</t>
  </si>
  <si>
    <t>3" Chinquapin Oak</t>
  </si>
  <si>
    <t>5" Red Oak</t>
  </si>
  <si>
    <t>4" Linden</t>
  </si>
  <si>
    <t>6 Red Maple</t>
  </si>
  <si>
    <t>3" Flowering Crabapple</t>
  </si>
  <si>
    <t>5" Buckeye</t>
  </si>
  <si>
    <t>2" Cingko</t>
  </si>
  <si>
    <t xml:space="preserve"> ***  8 Cottonwoods (15"-42" in width) replace is 8 Deciduous Hardwood (6") at $135/inch diameter plus 50% labor or $1,215 per tree</t>
  </si>
  <si>
    <t>Estimated at $810 but removed from list</t>
  </si>
  <si>
    <t>Detail to replace smaller Trees</t>
  </si>
  <si>
    <t>Permanent Limited Easement (PLE) Calculation</t>
  </si>
  <si>
    <t>Land Area = .737 Acres</t>
  </si>
  <si>
    <t>$60,000/acre</t>
  </si>
  <si>
    <t>90% loss in Value</t>
  </si>
  <si>
    <t>Total PLE (rounded)</t>
  </si>
  <si>
    <t>5% Contingency (rounded)</t>
  </si>
  <si>
    <t>Temporary Limited Easement (TLE) Calculation</t>
  </si>
  <si>
    <t>Land Area = .719 Acres</t>
  </si>
  <si>
    <t>Rate of Return</t>
  </si>
  <si>
    <t>Total per year</t>
  </si>
  <si>
    <t>Total per month</t>
  </si>
  <si>
    <t>Occupied Time frame = 7 months (rounded)</t>
  </si>
  <si>
    <t>Appraisal Report April 3, 2019</t>
  </si>
  <si>
    <t>LCR - B. Pitts Brothers &amp; Associates, LLC</t>
  </si>
  <si>
    <t>Items impacted in Green Space</t>
  </si>
  <si>
    <t>Market Value (Land Only)  Before Acquisition</t>
  </si>
  <si>
    <t>Property/Site Improvements</t>
  </si>
  <si>
    <t>After Acquisition Value</t>
  </si>
  <si>
    <t>Total Acquisition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</si>
</sst>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164" fontId="3" fillId="0" borderId="0" xfId="1" applyNumberFormat="1" applyFont="1"/>
    <xf numFmtId="164" fontId="4" fillId="0" borderId="0" xfId="1" applyNumberFormat="1" applyFont="1"/>
    <xf numFmtId="9" fontId="4" fillId="0" borderId="0" xfId="0" applyNumberFormat="1" applyFont="1"/>
    <xf numFmtId="0" fontId="2" fillId="0" borderId="0" xfId="0" applyFont="1"/>
    <xf numFmtId="164" fontId="5" fillId="0" borderId="0" xfId="1" applyNumberFormat="1" applyFont="1"/>
    <xf numFmtId="164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44" fontId="2" fillId="0" borderId="0" xfId="0" applyNumberFormat="1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showGridLines="0" tabSelected="1" workbookViewId="0">
      <selection activeCell="A47" sqref="A47"/>
    </sheetView>
  </sheetViews>
  <sheetFormatPr defaultRowHeight="15.5"/>
  <cols>
    <col min="1" max="1" width="46.1640625" bestFit="1" customWidth="1"/>
    <col min="2" max="2" width="11.9140625" bestFit="1" customWidth="1"/>
    <col min="3" max="3" width="26.6640625" customWidth="1"/>
  </cols>
  <sheetData>
    <row r="1" spans="1:3" ht="21">
      <c r="A1" s="12" t="s">
        <v>48</v>
      </c>
      <c r="B1" s="12"/>
    </row>
    <row r="2" spans="1:3">
      <c r="A2" s="14" t="s">
        <v>47</v>
      </c>
      <c r="B2" s="14"/>
    </row>
    <row r="4" spans="1:3">
      <c r="A4" t="s">
        <v>0</v>
      </c>
    </row>
    <row r="5" spans="1:3">
      <c r="A5" t="s">
        <v>50</v>
      </c>
      <c r="B5" s="4">
        <v>452580</v>
      </c>
      <c r="C5" t="s">
        <v>2</v>
      </c>
    </row>
    <row r="7" spans="1:3">
      <c r="A7" t="s">
        <v>51</v>
      </c>
      <c r="B7" s="3">
        <f>+B21</f>
        <v>34530</v>
      </c>
    </row>
    <row r="8" spans="1:3">
      <c r="A8" t="s">
        <v>1</v>
      </c>
      <c r="B8" s="3">
        <f>+B53</f>
        <v>39800</v>
      </c>
    </row>
    <row r="9" spans="1:3">
      <c r="A9" t="s">
        <v>53</v>
      </c>
      <c r="B9" s="1">
        <f>+B7+B8</f>
        <v>74330</v>
      </c>
    </row>
    <row r="10" spans="1:3">
      <c r="A10" t="s">
        <v>52</v>
      </c>
      <c r="B10" s="2">
        <f>+B5-B9</f>
        <v>378250</v>
      </c>
    </row>
    <row r="12" spans="1:3">
      <c r="A12" t="s">
        <v>4</v>
      </c>
      <c r="B12" s="3">
        <f>+B60</f>
        <v>2010</v>
      </c>
    </row>
    <row r="13" spans="1:3">
      <c r="A13" s="6" t="s">
        <v>5</v>
      </c>
      <c r="B13" s="8">
        <f>+B9+B12</f>
        <v>76340</v>
      </c>
    </row>
    <row r="16" spans="1:3">
      <c r="A16" t="s">
        <v>6</v>
      </c>
    </row>
    <row r="17" spans="1:3">
      <c r="A17" t="s">
        <v>7</v>
      </c>
      <c r="B17" s="3">
        <f>+B32</f>
        <v>24810</v>
      </c>
    </row>
    <row r="18" spans="1:3">
      <c r="A18" t="s">
        <v>8</v>
      </c>
      <c r="B18" s="3">
        <f>+B33</f>
        <v>9720</v>
      </c>
    </row>
    <row r="19" spans="1:3">
      <c r="A19" s="9" t="s">
        <v>20</v>
      </c>
      <c r="B19" s="10">
        <f>+B17+B18</f>
        <v>34530</v>
      </c>
    </row>
    <row r="20" spans="1:3">
      <c r="A20" t="s">
        <v>9</v>
      </c>
      <c r="B20" s="5">
        <v>0</v>
      </c>
    </row>
    <row r="21" spans="1:3">
      <c r="A21" s="6" t="s">
        <v>10</v>
      </c>
      <c r="B21" s="8">
        <f>+B19</f>
        <v>34530</v>
      </c>
    </row>
    <row r="22" spans="1:3">
      <c r="A22" t="s">
        <v>11</v>
      </c>
    </row>
    <row r="24" spans="1:3">
      <c r="A24" t="s">
        <v>49</v>
      </c>
    </row>
    <row r="25" spans="1:3">
      <c r="A25" t="s">
        <v>12</v>
      </c>
      <c r="B25" s="4">
        <f>700*6</f>
        <v>4200</v>
      </c>
      <c r="C25" t="s">
        <v>21</v>
      </c>
    </row>
    <row r="26" spans="1:3">
      <c r="A26" t="s">
        <v>13</v>
      </c>
      <c r="B26" s="4">
        <f>2000*2</f>
        <v>4000</v>
      </c>
      <c r="C26" t="s">
        <v>22</v>
      </c>
    </row>
    <row r="27" spans="1:3">
      <c r="A27" t="s">
        <v>14</v>
      </c>
      <c r="B27" s="4">
        <v>930</v>
      </c>
    </row>
    <row r="28" spans="1:3">
      <c r="A28" t="s">
        <v>15</v>
      </c>
      <c r="B28" s="4">
        <v>3000</v>
      </c>
    </row>
    <row r="29" spans="1:3">
      <c r="A29" t="s">
        <v>19</v>
      </c>
      <c r="B29" s="4">
        <v>1450</v>
      </c>
    </row>
    <row r="30" spans="1:3">
      <c r="A30" t="s">
        <v>16</v>
      </c>
      <c r="B30" s="3">
        <f>+B48</f>
        <v>10050</v>
      </c>
      <c r="C30" s="2"/>
    </row>
    <row r="31" spans="1:3">
      <c r="A31" t="s">
        <v>40</v>
      </c>
      <c r="B31" s="4">
        <f>ROUND(+SUM(B25:B30)*0.05,-1)</f>
        <v>1180</v>
      </c>
    </row>
    <row r="32" spans="1:3">
      <c r="A32" s="6" t="s">
        <v>20</v>
      </c>
      <c r="B32" s="7">
        <f>SUM(B25:B31)</f>
        <v>24810</v>
      </c>
    </row>
    <row r="33" spans="1:5">
      <c r="A33" t="s">
        <v>18</v>
      </c>
      <c r="B33" s="4">
        <f>8*1215</f>
        <v>9720</v>
      </c>
      <c r="C33" s="13" t="s">
        <v>32</v>
      </c>
      <c r="D33" s="13"/>
      <c r="E33" s="13"/>
    </row>
    <row r="34" spans="1:5">
      <c r="A34" s="6" t="s">
        <v>17</v>
      </c>
      <c r="B34" s="8">
        <f>+B32+B33</f>
        <v>34530</v>
      </c>
      <c r="C34" s="13"/>
      <c r="D34" s="13"/>
      <c r="E34" s="13"/>
    </row>
    <row r="35" spans="1:5">
      <c r="C35" s="13"/>
      <c r="D35" s="13"/>
      <c r="E35" s="13"/>
    </row>
    <row r="37" spans="1:5">
      <c r="A37" s="6" t="s">
        <v>34</v>
      </c>
    </row>
    <row r="38" spans="1:5">
      <c r="A38" t="s">
        <v>23</v>
      </c>
      <c r="B38" s="4">
        <v>950</v>
      </c>
    </row>
    <row r="39" spans="1:5">
      <c r="A39" t="s">
        <v>23</v>
      </c>
      <c r="B39" s="4">
        <v>950</v>
      </c>
    </row>
    <row r="40" spans="1:5">
      <c r="A40" t="s">
        <v>24</v>
      </c>
      <c r="B40" s="4">
        <v>1200</v>
      </c>
    </row>
    <row r="41" spans="1:5">
      <c r="A41" t="s">
        <v>25</v>
      </c>
      <c r="B41" s="4">
        <v>950</v>
      </c>
    </row>
    <row r="42" spans="1:5">
      <c r="A42" t="s">
        <v>26</v>
      </c>
      <c r="B42" s="4">
        <v>1450</v>
      </c>
    </row>
    <row r="43" spans="1:5">
      <c r="A43" t="s">
        <v>27</v>
      </c>
      <c r="B43" s="4">
        <v>975</v>
      </c>
    </row>
    <row r="44" spans="1:5">
      <c r="A44" t="s">
        <v>28</v>
      </c>
      <c r="B44" s="4">
        <v>1500</v>
      </c>
    </row>
    <row r="45" spans="1:5">
      <c r="A45" t="s">
        <v>29</v>
      </c>
      <c r="B45" s="4">
        <v>675</v>
      </c>
    </row>
    <row r="46" spans="1:5">
      <c r="A46" t="s">
        <v>30</v>
      </c>
      <c r="B46" s="4">
        <v>1400</v>
      </c>
    </row>
    <row r="47" spans="1:5">
      <c r="A47" t="s">
        <v>31</v>
      </c>
      <c r="B47" s="4">
        <v>0</v>
      </c>
      <c r="C47" t="s">
        <v>33</v>
      </c>
    </row>
    <row r="48" spans="1:5">
      <c r="A48" s="6" t="s">
        <v>3</v>
      </c>
      <c r="B48" s="8">
        <f>SUM(B38:B47)</f>
        <v>10050</v>
      </c>
    </row>
    <row r="50" spans="1:3">
      <c r="A50" s="6" t="s">
        <v>35</v>
      </c>
    </row>
    <row r="51" spans="1:3">
      <c r="A51" t="s">
        <v>36</v>
      </c>
      <c r="B51" s="4">
        <f>60000*0.737</f>
        <v>44220</v>
      </c>
      <c r="C51" t="s">
        <v>37</v>
      </c>
    </row>
    <row r="52" spans="1:3">
      <c r="A52" t="s">
        <v>38</v>
      </c>
      <c r="B52" s="4">
        <f>+B51*0.9</f>
        <v>39798</v>
      </c>
    </row>
    <row r="53" spans="1:3">
      <c r="A53" s="6" t="s">
        <v>39</v>
      </c>
      <c r="B53" s="8">
        <f>ROUND(+B52,-2)</f>
        <v>39800</v>
      </c>
    </row>
    <row r="55" spans="1:3">
      <c r="A55" s="6" t="s">
        <v>41</v>
      </c>
    </row>
    <row r="56" spans="1:3">
      <c r="A56" t="s">
        <v>42</v>
      </c>
      <c r="B56" s="4">
        <f>60000*0.719</f>
        <v>43140</v>
      </c>
      <c r="C56" t="s">
        <v>37</v>
      </c>
    </row>
    <row r="57" spans="1:3">
      <c r="A57" s="6" t="s">
        <v>43</v>
      </c>
      <c r="B57" s="5">
        <v>0.08</v>
      </c>
    </row>
    <row r="58" spans="1:3">
      <c r="A58" s="6" t="s">
        <v>44</v>
      </c>
      <c r="B58" s="11">
        <f>+B56*B57</f>
        <v>3451.2000000000003</v>
      </c>
    </row>
    <row r="59" spans="1:3">
      <c r="A59" s="6" t="s">
        <v>45</v>
      </c>
      <c r="B59" s="11">
        <f>+B58/12</f>
        <v>287.60000000000002</v>
      </c>
    </row>
    <row r="60" spans="1:3">
      <c r="A60" s="6" t="s">
        <v>46</v>
      </c>
      <c r="B60" s="11">
        <f>ROUND(+B59*7,-1)</f>
        <v>2010</v>
      </c>
    </row>
  </sheetData>
  <mergeCells count="3">
    <mergeCell ref="A1:B1"/>
    <mergeCell ref="C33:E35"/>
    <mergeCell ref="A2:B2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2019-10-30T22:26:07Z</cp:lastPrinted>
  <dcterms:created xsi:type="dcterms:W3CDTF">2019-10-27T19:02:55Z</dcterms:created>
  <dcterms:modified xsi:type="dcterms:W3CDTF">2019-10-30T22:26:09Z</dcterms:modified>
</cp:coreProperties>
</file>